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9440" windowHeight="1209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20" i="1"/>
  <c r="H19"/>
  <c r="H18"/>
  <c r="H6"/>
  <c r="H24"/>
  <c r="H4"/>
  <c r="H3"/>
  <c r="H23"/>
  <c r="H22"/>
  <c r="H16"/>
  <c r="H13"/>
  <c r="H9"/>
  <c r="H8"/>
  <c r="H7"/>
  <c r="H5"/>
  <c r="H25" l="1"/>
  <c r="H21"/>
  <c r="H17"/>
  <c r="H15"/>
  <c r="H14"/>
  <c r="H12"/>
  <c r="H11"/>
  <c r="H10"/>
  <c r="H26" l="1"/>
  <c r="I6" s="1"/>
  <c r="F6" s="1"/>
  <c r="I22" l="1"/>
  <c r="F22" s="1"/>
  <c r="I18"/>
  <c r="F18" s="1"/>
  <c r="I14"/>
  <c r="I10"/>
  <c r="F10" s="1"/>
  <c r="I5"/>
  <c r="I19"/>
  <c r="F19" s="1"/>
  <c r="I15"/>
  <c r="F15" s="1"/>
  <c r="I11"/>
  <c r="F11" s="1"/>
  <c r="I7"/>
  <c r="F7" s="1"/>
  <c r="I25"/>
  <c r="F25" s="1"/>
  <c r="I21"/>
  <c r="F21" s="1"/>
  <c r="I17"/>
  <c r="F17" s="1"/>
  <c r="I13"/>
  <c r="F13" s="1"/>
  <c r="I9"/>
  <c r="F9" s="1"/>
  <c r="I23"/>
  <c r="F23" s="1"/>
  <c r="I24"/>
  <c r="F24" s="1"/>
  <c r="I20"/>
  <c r="F20" s="1"/>
  <c r="I16"/>
  <c r="F16" s="1"/>
  <c r="I12"/>
  <c r="F12" s="1"/>
  <c r="I8"/>
  <c r="F8" s="1"/>
  <c r="I4"/>
  <c r="F4" s="1"/>
  <c r="I3"/>
  <c r="F3" s="1"/>
  <c r="F14"/>
  <c r="F5" l="1"/>
  <c r="I26"/>
</calcChain>
</file>

<file path=xl/sharedStrings.xml><?xml version="1.0" encoding="utf-8"?>
<sst xmlns="http://schemas.openxmlformats.org/spreadsheetml/2006/main" count="259" uniqueCount="129">
  <si>
    <t>п/п</t>
  </si>
  <si>
    <t>Наименование товара</t>
  </si>
  <si>
    <t>Вложение</t>
  </si>
  <si>
    <t>Вес</t>
  </si>
  <si>
    <t>Артикул</t>
  </si>
  <si>
    <t>150 г</t>
  </si>
  <si>
    <t>100 г</t>
  </si>
  <si>
    <t>300 г</t>
  </si>
  <si>
    <t>63 шт.</t>
  </si>
  <si>
    <t>90 шт.</t>
  </si>
  <si>
    <t>36 шт.</t>
  </si>
  <si>
    <t>(шт.)</t>
  </si>
  <si>
    <t>1 кг.</t>
  </si>
  <si>
    <t>1кг.</t>
  </si>
  <si>
    <t>Сумма</t>
  </si>
  <si>
    <t>Заказ</t>
  </si>
  <si>
    <t>ИТОГО:</t>
  </si>
  <si>
    <t>(кг.)</t>
  </si>
  <si>
    <t>(руб.)</t>
  </si>
  <si>
    <t>Цена</t>
  </si>
  <si>
    <t>2583,90</t>
  </si>
  <si>
    <t>3040,20</t>
  </si>
  <si>
    <t>2736,00</t>
  </si>
  <si>
    <t>2599,20</t>
  </si>
  <si>
    <t>3090,24</t>
  </si>
  <si>
    <t>2780,28</t>
  </si>
  <si>
    <t>2634,30</t>
  </si>
  <si>
    <t>(шт./кг.)</t>
  </si>
  <si>
    <t>3446,10</t>
  </si>
  <si>
    <t>3370,50</t>
  </si>
  <si>
    <t>3263,40</t>
  </si>
  <si>
    <t>3118,50</t>
  </si>
  <si>
    <t>2898,00</t>
  </si>
  <si>
    <t>2835,00</t>
  </si>
  <si>
    <t>2781,00</t>
  </si>
  <si>
    <t>2565,00</t>
  </si>
  <si>
    <t>2421,00</t>
  </si>
  <si>
    <t>2250,00</t>
  </si>
  <si>
    <t>3213,00</t>
  </si>
  <si>
    <t>3105,00</t>
  </si>
  <si>
    <t>2691,00</t>
  </si>
  <si>
    <t>2430,00</t>
  </si>
  <si>
    <t>3412,80</t>
  </si>
  <si>
    <t>2728,80</t>
  </si>
  <si>
    <t>2520,00</t>
  </si>
  <si>
    <t>4904,00</t>
  </si>
  <si>
    <t>4870,00</t>
  </si>
  <si>
    <t>4637,00</t>
  </si>
  <si>
    <t>4310,00</t>
  </si>
  <si>
    <t>4410,00</t>
  </si>
  <si>
    <t>4200,00</t>
  </si>
  <si>
    <t>4000,00</t>
  </si>
  <si>
    <t>3003,30</t>
  </si>
  <si>
    <t>2925,00</t>
  </si>
  <si>
    <t>2867,40</t>
  </si>
  <si>
    <t>3194,10</t>
  </si>
  <si>
    <t>20 шт.</t>
  </si>
  <si>
    <t>Чёрная соль Крупного помола  (солонка)</t>
  </si>
  <si>
    <t>Чёрная соль Мелкого помола (солонка)</t>
  </si>
  <si>
    <t>Чёрная соль Мелкого помола</t>
  </si>
  <si>
    <t xml:space="preserve">Чёрная соль Среднего помола </t>
  </si>
  <si>
    <t xml:space="preserve">Чёрная соль Крупного помола "Салатная" </t>
  </si>
  <si>
    <t>Чёрная соль на Квасной гуще Мелкого помола</t>
  </si>
  <si>
    <t>Чёрная соль Мелкого помола (банка)</t>
  </si>
  <si>
    <t>Чёрная соль Среднего помола (банка)</t>
  </si>
  <si>
    <t>Чёрная соль Крупного помола (банка)</t>
  </si>
  <si>
    <t>Чёрная соль Мелкого помола (пакет)</t>
  </si>
  <si>
    <t>Чёрная соль Крупного помола (пакет)</t>
  </si>
  <si>
    <t>Чёрная соль Среднего помола (пакет)</t>
  </si>
  <si>
    <t>14002</t>
  </si>
  <si>
    <t>(кор./кг.)</t>
  </si>
  <si>
    <t>весом</t>
  </si>
  <si>
    <t>Чёрная соль Мелкого помола (пакет, мешок)</t>
  </si>
  <si>
    <t>Чёрная соль Среднего помола (пакет, мешок)</t>
  </si>
  <si>
    <t>Чёрная соль Крупного помола (пакет, мешок)</t>
  </si>
  <si>
    <t>14027</t>
  </si>
  <si>
    <t>14028</t>
  </si>
  <si>
    <t>14003</t>
  </si>
  <si>
    <t>14004</t>
  </si>
  <si>
    <t>14005</t>
  </si>
  <si>
    <t>14021</t>
  </si>
  <si>
    <t>14006</t>
  </si>
  <si>
    <t>14007</t>
  </si>
  <si>
    <t>14008</t>
  </si>
  <si>
    <t>14020</t>
  </si>
  <si>
    <t>14009</t>
  </si>
  <si>
    <t>14010</t>
  </si>
  <si>
    <t>14011</t>
  </si>
  <si>
    <t>13010</t>
  </si>
  <si>
    <t>13011</t>
  </si>
  <si>
    <t>13012</t>
  </si>
  <si>
    <t>14022</t>
  </si>
  <si>
    <t>Чёрная соль Чистого четверга Мелкого помола</t>
  </si>
  <si>
    <t xml:space="preserve">Чёрная соль Чистого четверга Среднего помола </t>
  </si>
  <si>
    <t>4437,00</t>
  </si>
  <si>
    <t>4342,50</t>
  </si>
  <si>
    <t>4251,60</t>
  </si>
  <si>
    <t>4162,50</t>
  </si>
  <si>
    <t>4075,20</t>
  </si>
  <si>
    <t>3988,80</t>
  </si>
  <si>
    <t>3905,10</t>
  </si>
  <si>
    <t>3319,20</t>
  </si>
  <si>
    <t>230,50</t>
  </si>
  <si>
    <t>228,50</t>
  </si>
  <si>
    <t>220,50</t>
  </si>
  <si>
    <t>191,42</t>
  </si>
  <si>
    <t>188,50</t>
  </si>
  <si>
    <t>179,00</t>
  </si>
  <si>
    <t>170,00</t>
  </si>
  <si>
    <t xml:space="preserve">Чёрная соль (коробочка) Сборная коробка Артикул 14002 </t>
  </si>
  <si>
    <t>Чёрная соль (коробочка) Сборная коробка Артикул 14027</t>
  </si>
  <si>
    <t>Чёрная соль (коробочка) Сборная коробка Артикул 14028</t>
  </si>
  <si>
    <t>14033</t>
  </si>
  <si>
    <t>Чёрная соль (банка) Сборная коробка Артикул 14033</t>
  </si>
  <si>
    <t>(1 ед.)</t>
  </si>
  <si>
    <t>2607,30</t>
  </si>
  <si>
    <t>2468,70</t>
  </si>
  <si>
    <t>2310,30</t>
  </si>
  <si>
    <t>2968,20</t>
  </si>
  <si>
    <t>2895,30</t>
  </si>
  <si>
    <t>2838,60</t>
  </si>
  <si>
    <t>2618,10</t>
  </si>
  <si>
    <t>2592,90</t>
  </si>
  <si>
    <t>2452,50</t>
  </si>
  <si>
    <t>2289,60</t>
  </si>
  <si>
    <t>Чёрная соль Среднего помола (солонка)</t>
  </si>
  <si>
    <t>14037</t>
  </si>
  <si>
    <t>14038</t>
  </si>
  <si>
    <t>Чёрная соль (солонка) Сборная коробка Артикул 140038</t>
  </si>
</sst>
</file>

<file path=xl/styles.xml><?xml version="1.0" encoding="utf-8"?>
<styleSheet xmlns="http://schemas.openxmlformats.org/spreadsheetml/2006/main">
  <fonts count="7">
    <font>
      <sz val="16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0"/>
      <name val="Cambria"/>
      <family val="1"/>
      <charset val="204"/>
      <scheme val="major"/>
    </font>
    <font>
      <b/>
      <sz val="12"/>
      <color theme="1"/>
      <name val="Cambria"/>
      <family val="1"/>
      <charset val="204"/>
    </font>
    <font>
      <sz val="12"/>
      <name val="Cambria"/>
      <family val="1"/>
      <charset val="204"/>
    </font>
    <font>
      <sz val="12"/>
      <color theme="0"/>
      <name val="Cambria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0" fontId="0" fillId="0" borderId="0" xfId="0" applyBorder="1"/>
    <xf numFmtId="49" fontId="1" fillId="5" borderId="22" xfId="0" applyNumberFormat="1" applyFont="1" applyFill="1" applyBorder="1" applyAlignment="1">
      <alignment horizontal="center"/>
    </xf>
    <xf numFmtId="0" fontId="0" fillId="0" borderId="8" xfId="0" applyBorder="1"/>
    <xf numFmtId="2" fontId="1" fillId="3" borderId="15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49" fontId="1" fillId="6" borderId="6" xfId="0" applyNumberFormat="1" applyFont="1" applyFill="1" applyBorder="1" applyAlignment="1">
      <alignment horizontal="center"/>
    </xf>
    <xf numFmtId="49" fontId="1" fillId="6" borderId="13" xfId="0" applyNumberFormat="1" applyFont="1" applyFill="1" applyBorder="1" applyAlignment="1">
      <alignment horizontal="center"/>
    </xf>
    <xf numFmtId="2" fontId="1" fillId="6" borderId="16" xfId="0" applyNumberFormat="1" applyFont="1" applyFill="1" applyBorder="1" applyAlignment="1">
      <alignment horizontal="center"/>
    </xf>
    <xf numFmtId="49" fontId="1" fillId="6" borderId="25" xfId="0" applyNumberFormat="1" applyFont="1" applyFill="1" applyBorder="1" applyAlignment="1">
      <alignment horizontal="center"/>
    </xf>
    <xf numFmtId="2" fontId="1" fillId="6" borderId="2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4" borderId="4" xfId="0" applyFont="1" applyFill="1" applyBorder="1"/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left"/>
    </xf>
    <xf numFmtId="0" fontId="1" fillId="6" borderId="2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7" borderId="0" xfId="0" applyFill="1"/>
    <xf numFmtId="49" fontId="3" fillId="7" borderId="0" xfId="0" applyNumberFormat="1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1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CC00"/>
      <color rgb="FFCC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95" zoomScaleNormal="95" workbookViewId="0">
      <selection activeCell="G19" sqref="G19"/>
    </sheetView>
  </sheetViews>
  <sheetFormatPr defaultRowHeight="21"/>
  <cols>
    <col min="1" max="1" width="3.453125" customWidth="1"/>
    <col min="2" max="2" width="8" customWidth="1"/>
    <col min="3" max="3" width="39.26953125" customWidth="1"/>
    <col min="4" max="4" width="5.453125" customWidth="1"/>
    <col min="5" max="5" width="8.6328125" customWidth="1"/>
    <col min="6" max="6" width="7.54296875" customWidth="1"/>
    <col min="7" max="7" width="7" customWidth="1"/>
    <col min="8" max="8" width="5.6328125" customWidth="1"/>
    <col min="9" max="9" width="7.26953125" customWidth="1"/>
    <col min="10" max="10" width="8.36328125" hidden="1" customWidth="1"/>
    <col min="11" max="11" width="8.453125" hidden="1" customWidth="1"/>
    <col min="12" max="13" width="7.90625" hidden="1" customWidth="1"/>
    <col min="14" max="14" width="8" hidden="1" customWidth="1"/>
    <col min="15" max="16" width="8.08984375" hidden="1" customWidth="1"/>
  </cols>
  <sheetData>
    <row r="1" spans="1:16" ht="21" customHeight="1" thickBot="1">
      <c r="A1" s="23" t="s">
        <v>0</v>
      </c>
      <c r="B1" s="23" t="s">
        <v>4</v>
      </c>
      <c r="C1" s="23" t="s">
        <v>1</v>
      </c>
      <c r="D1" s="23" t="s">
        <v>3</v>
      </c>
      <c r="E1" s="31" t="s">
        <v>2</v>
      </c>
      <c r="F1" s="32" t="s">
        <v>19</v>
      </c>
      <c r="G1" s="34" t="s">
        <v>15</v>
      </c>
      <c r="H1" s="38" t="s">
        <v>3</v>
      </c>
      <c r="I1" s="38" t="s">
        <v>14</v>
      </c>
    </row>
    <row r="2" spans="1:16" ht="21" customHeight="1">
      <c r="A2" s="24"/>
      <c r="B2" s="24"/>
      <c r="C2" s="24"/>
      <c r="D2" s="54" t="s">
        <v>114</v>
      </c>
      <c r="E2" s="53" t="s">
        <v>11</v>
      </c>
      <c r="F2" s="9" t="s">
        <v>27</v>
      </c>
      <c r="G2" s="11" t="s">
        <v>70</v>
      </c>
      <c r="H2" s="39" t="s">
        <v>17</v>
      </c>
      <c r="I2" s="47" t="s">
        <v>18</v>
      </c>
      <c r="J2" s="59"/>
      <c r="K2" s="60"/>
      <c r="L2" s="60"/>
      <c r="M2" s="60"/>
      <c r="N2" s="60"/>
      <c r="O2" s="60"/>
      <c r="P2" s="60"/>
    </row>
    <row r="3" spans="1:16" ht="21" customHeight="1">
      <c r="A3" s="2">
        <v>1</v>
      </c>
      <c r="B3" s="6" t="s">
        <v>79</v>
      </c>
      <c r="C3" s="25" t="s">
        <v>92</v>
      </c>
      <c r="D3" s="6" t="s">
        <v>6</v>
      </c>
      <c r="E3" s="6" t="s">
        <v>9</v>
      </c>
      <c r="F3" s="14" t="e">
        <f>I3/(G3*90)</f>
        <v>#DIV/0!</v>
      </c>
      <c r="G3" s="35"/>
      <c r="H3" s="40">
        <f>G3*9</f>
        <v>0</v>
      </c>
      <c r="I3" s="48">
        <f>IF(H26&lt;100,G3*J3,IF(H26&lt;200,G3*K3,IF(H26&lt;300,G3*L3,IF(H26&lt;400,G3*M3,IF(H26&lt;500,G3*N3,IF(H26&lt;2000,G3*O3))))))</f>
        <v>0</v>
      </c>
      <c r="J3" s="57" t="s">
        <v>94</v>
      </c>
      <c r="K3" s="57" t="s">
        <v>95</v>
      </c>
      <c r="L3" s="57" t="s">
        <v>96</v>
      </c>
      <c r="M3" s="57" t="s">
        <v>97</v>
      </c>
      <c r="N3" s="57" t="s">
        <v>98</v>
      </c>
      <c r="O3" s="57" t="s">
        <v>99</v>
      </c>
      <c r="P3" s="57" t="s">
        <v>100</v>
      </c>
    </row>
    <row r="4" spans="1:16" ht="21" customHeight="1">
      <c r="A4" s="2">
        <v>2</v>
      </c>
      <c r="B4" s="6" t="s">
        <v>80</v>
      </c>
      <c r="C4" s="25" t="s">
        <v>93</v>
      </c>
      <c r="D4" s="6" t="s">
        <v>6</v>
      </c>
      <c r="E4" s="6" t="s">
        <v>9</v>
      </c>
      <c r="F4" s="14" t="e">
        <f>I4/(G4*90)</f>
        <v>#DIV/0!</v>
      </c>
      <c r="G4" s="35"/>
      <c r="H4" s="40">
        <f>G4*9</f>
        <v>0</v>
      </c>
      <c r="I4" s="48">
        <f>IF(H26&lt;100,G4*J4,IF(H26&lt;200,G4*K4,IF(H26&lt;300,G4*L4,IF(H26&lt;400,G4*M4,IF(H26&lt;500,G4*N4,IF(H26&lt;2000,G4*O4))))))</f>
        <v>0</v>
      </c>
      <c r="J4" s="57" t="s">
        <v>94</v>
      </c>
      <c r="K4" s="57" t="s">
        <v>95</v>
      </c>
      <c r="L4" s="57" t="s">
        <v>96</v>
      </c>
      <c r="M4" s="57" t="s">
        <v>97</v>
      </c>
      <c r="N4" s="57" t="s">
        <v>98</v>
      </c>
      <c r="O4" s="57" t="s">
        <v>99</v>
      </c>
      <c r="P4" s="57" t="s">
        <v>100</v>
      </c>
    </row>
    <row r="5" spans="1:16" ht="21" customHeight="1">
      <c r="A5" s="1">
        <v>3</v>
      </c>
      <c r="B5" s="5" t="s">
        <v>77</v>
      </c>
      <c r="C5" s="26" t="s">
        <v>58</v>
      </c>
      <c r="D5" s="5" t="s">
        <v>5</v>
      </c>
      <c r="E5" s="5" t="s">
        <v>8</v>
      </c>
      <c r="F5" s="13" t="e">
        <f>I5/(G5*63)</f>
        <v>#DIV/0!</v>
      </c>
      <c r="G5" s="35"/>
      <c r="H5" s="41">
        <f>G5*9.45</f>
        <v>0</v>
      </c>
      <c r="I5" s="61">
        <f>IF(H26&lt;100,G5*J5,IF(H26&lt;200,G5*K5,IF(H26&lt;300,G5*L5,IF(H26&lt;400,G5*M5,IF(H26&lt;500,G5*N5,IF(H26&lt;2000,G5*O5))))))</f>
        <v>0</v>
      </c>
      <c r="J5" s="57" t="s">
        <v>28</v>
      </c>
      <c r="K5" s="57" t="s">
        <v>29</v>
      </c>
      <c r="L5" s="57" t="s">
        <v>30</v>
      </c>
      <c r="M5" s="57" t="s">
        <v>55</v>
      </c>
      <c r="N5" s="57" t="s">
        <v>31</v>
      </c>
      <c r="O5" s="57" t="s">
        <v>32</v>
      </c>
      <c r="P5" s="57" t="s">
        <v>33</v>
      </c>
    </row>
    <row r="6" spans="1:16" ht="21" customHeight="1">
      <c r="A6" s="1">
        <v>4</v>
      </c>
      <c r="B6" s="5" t="s">
        <v>126</v>
      </c>
      <c r="C6" s="26" t="s">
        <v>125</v>
      </c>
      <c r="D6" s="5" t="s">
        <v>5</v>
      </c>
      <c r="E6" s="5" t="s">
        <v>8</v>
      </c>
      <c r="F6" s="13" t="e">
        <f>I6/(G6*63)</f>
        <v>#DIV/0!</v>
      </c>
      <c r="G6" s="35"/>
      <c r="H6" s="41">
        <f>G6*9.45</f>
        <v>0</v>
      </c>
      <c r="I6" s="61">
        <f>IF(H26&lt;100,G6*J6,IF(H26&lt;200,G6*K6,IF(H26&lt;300,G6*L6,IF(H26&lt;400,G6*M6,IF(H26&lt;500,G6*N6,IF(H26&lt;2000,G6*O6))))))</f>
        <v>0</v>
      </c>
      <c r="J6" s="57" t="s">
        <v>28</v>
      </c>
      <c r="K6" s="57" t="s">
        <v>29</v>
      </c>
      <c r="L6" s="57" t="s">
        <v>30</v>
      </c>
      <c r="M6" s="57" t="s">
        <v>55</v>
      </c>
      <c r="N6" s="57" t="s">
        <v>31</v>
      </c>
      <c r="O6" s="57" t="s">
        <v>32</v>
      </c>
      <c r="P6" s="57" t="s">
        <v>33</v>
      </c>
    </row>
    <row r="7" spans="1:16" ht="21" customHeight="1">
      <c r="A7" s="1">
        <v>5</v>
      </c>
      <c r="B7" s="5" t="s">
        <v>78</v>
      </c>
      <c r="C7" s="26" t="s">
        <v>57</v>
      </c>
      <c r="D7" s="5" t="s">
        <v>5</v>
      </c>
      <c r="E7" s="5" t="s">
        <v>8</v>
      </c>
      <c r="F7" s="13" t="e">
        <f>I7/(G7*63)</f>
        <v>#DIV/0!</v>
      </c>
      <c r="G7" s="35"/>
      <c r="H7" s="42">
        <f>G7*9.45</f>
        <v>0</v>
      </c>
      <c r="I7" s="48">
        <f>IF(H26&lt;100,G7*J6,IF(H26&lt;200,G7*K6,IF(H26&lt;300,G7*L6,IF(H26&lt;400,G7*M6,IF(H26&lt;500,G7*N6,IF(H26&lt;2000,G7*O6))))))</f>
        <v>0</v>
      </c>
      <c r="J7" s="57" t="s">
        <v>32</v>
      </c>
      <c r="K7" s="57" t="s">
        <v>33</v>
      </c>
      <c r="L7" s="57" t="s">
        <v>34</v>
      </c>
      <c r="M7" s="57" t="s">
        <v>20</v>
      </c>
      <c r="N7" s="57" t="s">
        <v>35</v>
      </c>
      <c r="O7" s="57" t="s">
        <v>36</v>
      </c>
      <c r="P7" s="57" t="s">
        <v>37</v>
      </c>
    </row>
    <row r="8" spans="1:16" ht="21" customHeight="1">
      <c r="A8" s="2">
        <v>6</v>
      </c>
      <c r="B8" s="6" t="s">
        <v>79</v>
      </c>
      <c r="C8" s="25" t="s">
        <v>59</v>
      </c>
      <c r="D8" s="6" t="s">
        <v>6</v>
      </c>
      <c r="E8" s="6" t="s">
        <v>9</v>
      </c>
      <c r="F8" s="14" t="e">
        <f>I8/(G8*90)</f>
        <v>#DIV/0!</v>
      </c>
      <c r="G8" s="35"/>
      <c r="H8" s="40">
        <f>G8*9</f>
        <v>0</v>
      </c>
      <c r="I8" s="48">
        <f>IF(H26&lt;100,G8*J7,IF(H26&lt;200,G8*K7,IF(H26&lt;300,G8*L7,IF(H26&lt;400,G8*M7,IF(H26&lt;500,G8*N7,IF(H26&lt;2000,G8*O7))))))</f>
        <v>0</v>
      </c>
      <c r="J8" s="57" t="s">
        <v>32</v>
      </c>
      <c r="K8" s="57" t="s">
        <v>33</v>
      </c>
      <c r="L8" s="57" t="s">
        <v>34</v>
      </c>
      <c r="M8" s="57" t="s">
        <v>20</v>
      </c>
      <c r="N8" s="57" t="s">
        <v>35</v>
      </c>
      <c r="O8" s="57" t="s">
        <v>36</v>
      </c>
      <c r="P8" s="57" t="s">
        <v>37</v>
      </c>
    </row>
    <row r="9" spans="1:16" ht="21" customHeight="1">
      <c r="A9" s="2">
        <v>7</v>
      </c>
      <c r="B9" s="6" t="s">
        <v>80</v>
      </c>
      <c r="C9" s="25" t="s">
        <v>60</v>
      </c>
      <c r="D9" s="6" t="s">
        <v>6</v>
      </c>
      <c r="E9" s="6" t="s">
        <v>9</v>
      </c>
      <c r="F9" s="14" t="e">
        <f>I9/(G9*90)</f>
        <v>#DIV/0!</v>
      </c>
      <c r="G9" s="35"/>
      <c r="H9" s="40">
        <f>G9*9</f>
        <v>0</v>
      </c>
      <c r="I9" s="48">
        <f>IF(H26&lt;100,G9*J8,IF(H26&lt;200,G9*K8,IF(H26&lt;300,G9*L8,IF(H26&lt;400,G9*M8,IF(H26&lt;500,G9*N8,IF(H26&lt;2000,G9*O8))))))</f>
        <v>0</v>
      </c>
      <c r="J9" s="57" t="s">
        <v>32</v>
      </c>
      <c r="K9" s="57" t="s">
        <v>33</v>
      </c>
      <c r="L9" s="57" t="s">
        <v>34</v>
      </c>
      <c r="M9" s="57" t="s">
        <v>20</v>
      </c>
      <c r="N9" s="57" t="s">
        <v>35</v>
      </c>
      <c r="O9" s="57" t="s">
        <v>36</v>
      </c>
      <c r="P9" s="57" t="s">
        <v>37</v>
      </c>
    </row>
    <row r="10" spans="1:16" ht="21" customHeight="1">
      <c r="A10" s="3">
        <v>8</v>
      </c>
      <c r="B10" s="7" t="s">
        <v>81</v>
      </c>
      <c r="C10" s="27" t="s">
        <v>61</v>
      </c>
      <c r="D10" s="7" t="s">
        <v>6</v>
      </c>
      <c r="E10" s="7" t="s">
        <v>9</v>
      </c>
      <c r="F10" s="15" t="e">
        <f>I10/(G10*90)</f>
        <v>#DIV/0!</v>
      </c>
      <c r="G10" s="36"/>
      <c r="H10" s="43">
        <f>G10*9</f>
        <v>0</v>
      </c>
      <c r="I10" s="49">
        <f>IF(H26&lt;100,G10*J8,IF(H26&lt;200,G10*K8,IF(H26&lt;300,G10*L8,IF(H26&lt;400,G10*M8,IF(H26&lt;500,G10*N8,IF(H26&lt;2000,G10*O8))))))</f>
        <v>0</v>
      </c>
      <c r="J10" s="57" t="s">
        <v>38</v>
      </c>
      <c r="K10" s="57" t="s">
        <v>39</v>
      </c>
      <c r="L10" s="57" t="s">
        <v>21</v>
      </c>
      <c r="M10" s="57" t="s">
        <v>22</v>
      </c>
      <c r="N10" s="57" t="s">
        <v>40</v>
      </c>
      <c r="O10" s="57" t="s">
        <v>35</v>
      </c>
      <c r="P10" s="57" t="s">
        <v>41</v>
      </c>
    </row>
    <row r="11" spans="1:16" ht="21" customHeight="1">
      <c r="A11" s="2">
        <v>9</v>
      </c>
      <c r="B11" s="6" t="s">
        <v>82</v>
      </c>
      <c r="C11" s="25" t="s">
        <v>62</v>
      </c>
      <c r="D11" s="6" t="s">
        <v>6</v>
      </c>
      <c r="E11" s="6" t="s">
        <v>9</v>
      </c>
      <c r="F11" s="14" t="e">
        <f>I11/(G11*90)</f>
        <v>#DIV/0!</v>
      </c>
      <c r="G11" s="35"/>
      <c r="H11" s="40">
        <f>G11*9</f>
        <v>0</v>
      </c>
      <c r="I11" s="48">
        <f>IF(H26&lt;100,G11*J10,IF(H26&lt;200,G11*K10,IF(H26&lt;300,G11*L10,IF(H26&lt;400,G11*M10,IF(H26&lt;500,G11*N10,IF(H26&lt;2000,G11*O10))))))</f>
        <v>0</v>
      </c>
      <c r="J11" s="57" t="s">
        <v>42</v>
      </c>
      <c r="K11" s="57" t="s">
        <v>101</v>
      </c>
      <c r="L11" s="57" t="s">
        <v>24</v>
      </c>
      <c r="M11" s="57" t="s">
        <v>25</v>
      </c>
      <c r="N11" s="57" t="s">
        <v>43</v>
      </c>
      <c r="O11" s="57" t="s">
        <v>23</v>
      </c>
      <c r="P11" s="57" t="s">
        <v>44</v>
      </c>
    </row>
    <row r="12" spans="1:16" ht="21" customHeight="1">
      <c r="A12" s="2">
        <v>10</v>
      </c>
      <c r="B12" s="6" t="s">
        <v>83</v>
      </c>
      <c r="C12" s="25" t="s">
        <v>63</v>
      </c>
      <c r="D12" s="6" t="s">
        <v>7</v>
      </c>
      <c r="E12" s="6" t="s">
        <v>10</v>
      </c>
      <c r="F12" s="14" t="e">
        <f>I12/(G12*36)</f>
        <v>#DIV/0!</v>
      </c>
      <c r="G12" s="35"/>
      <c r="H12" s="40">
        <f>G12*10.8</f>
        <v>0</v>
      </c>
      <c r="I12" s="48">
        <f>IF(H26&lt;100,G12*J11,IF(H26&lt;200,G12*K11,IF(H26&lt;300,G12*L11,IF(H26&lt;400,G12*M11,IF(H26&lt;500,G12*N11,IF(H26&lt;2000,G12*O11))))))</f>
        <v>0</v>
      </c>
      <c r="J12" s="57" t="s">
        <v>42</v>
      </c>
      <c r="K12" s="57" t="s">
        <v>101</v>
      </c>
      <c r="L12" s="57" t="s">
        <v>24</v>
      </c>
      <c r="M12" s="57" t="s">
        <v>25</v>
      </c>
      <c r="N12" s="57" t="s">
        <v>43</v>
      </c>
      <c r="O12" s="57" t="s">
        <v>23</v>
      </c>
      <c r="P12" s="57" t="s">
        <v>44</v>
      </c>
    </row>
    <row r="13" spans="1:16" ht="21" customHeight="1">
      <c r="A13" s="3">
        <v>11</v>
      </c>
      <c r="B13" s="7" t="s">
        <v>84</v>
      </c>
      <c r="C13" s="27" t="s">
        <v>64</v>
      </c>
      <c r="D13" s="7" t="s">
        <v>7</v>
      </c>
      <c r="E13" s="7" t="s">
        <v>10</v>
      </c>
      <c r="F13" s="15" t="e">
        <f>I13/(G13*36)</f>
        <v>#DIV/0!</v>
      </c>
      <c r="G13" s="36"/>
      <c r="H13" s="43">
        <f>G13*10.8</f>
        <v>0</v>
      </c>
      <c r="I13" s="49">
        <f>IF(H26&lt;100,G13*J12,IF(H26&lt;200,G13*K12,IF(H26&lt;300,G13*L12,IF(H26&lt;400,G13*M12,IF(H26&lt;500,G13*N12,IF(H26&lt;2000,G13*O12))))))</f>
        <v>0</v>
      </c>
      <c r="J13" s="57" t="s">
        <v>42</v>
      </c>
      <c r="K13" s="57" t="s">
        <v>101</v>
      </c>
      <c r="L13" s="57" t="s">
        <v>24</v>
      </c>
      <c r="M13" s="57" t="s">
        <v>25</v>
      </c>
      <c r="N13" s="57" t="s">
        <v>43</v>
      </c>
      <c r="O13" s="57" t="s">
        <v>23</v>
      </c>
      <c r="P13" s="57" t="s">
        <v>44</v>
      </c>
    </row>
    <row r="14" spans="1:16" ht="21" customHeight="1">
      <c r="A14" s="2">
        <v>12</v>
      </c>
      <c r="B14" s="6" t="s">
        <v>85</v>
      </c>
      <c r="C14" s="25" t="s">
        <v>65</v>
      </c>
      <c r="D14" s="6" t="s">
        <v>7</v>
      </c>
      <c r="E14" s="6" t="s">
        <v>10</v>
      </c>
      <c r="F14" s="14" t="e">
        <f>I14/(G14*36)</f>
        <v>#DIV/0!</v>
      </c>
      <c r="G14" s="35"/>
      <c r="H14" s="40">
        <f>G14*10.8</f>
        <v>0</v>
      </c>
      <c r="I14" s="48">
        <f>IF(H26&lt;100,G14*J13,IF(H26&lt;200,G14*K13,IF(H26&lt;300,G14*L13,IF(H26&lt;400,G14*M13,IF(H26&lt;500,G14*N13,IF(H26&lt;2000,G14*O13))))))</f>
        <v>0</v>
      </c>
      <c r="J14" s="57" t="s">
        <v>45</v>
      </c>
      <c r="K14" s="57" t="s">
        <v>46</v>
      </c>
      <c r="L14" s="57" t="s">
        <v>47</v>
      </c>
      <c r="M14" s="57" t="s">
        <v>49</v>
      </c>
      <c r="N14" s="57" t="s">
        <v>48</v>
      </c>
      <c r="O14" s="57" t="s">
        <v>50</v>
      </c>
      <c r="P14" s="57" t="s">
        <v>51</v>
      </c>
    </row>
    <row r="15" spans="1:16" ht="21" customHeight="1">
      <c r="A15" s="2">
        <v>13</v>
      </c>
      <c r="B15" s="6" t="s">
        <v>86</v>
      </c>
      <c r="C15" s="25" t="s">
        <v>66</v>
      </c>
      <c r="D15" s="6" t="s">
        <v>12</v>
      </c>
      <c r="E15" s="6" t="s">
        <v>56</v>
      </c>
      <c r="F15" s="14" t="e">
        <f>I15/(G15*20)</f>
        <v>#DIV/0!</v>
      </c>
      <c r="G15" s="35"/>
      <c r="H15" s="40">
        <f>G15*20</f>
        <v>0</v>
      </c>
      <c r="I15" s="48">
        <f>IF(H26&lt;100,G15*J14,IF(H26&lt;200,G15*K14,IF(H26&lt;300,G15*L14,IF(H26&lt;400,G15*M14,IF(H26&lt;500,G15*N14,IF(H26&lt;2000,G15*O14))))))</f>
        <v>0</v>
      </c>
      <c r="J15" s="57" t="s">
        <v>45</v>
      </c>
      <c r="K15" s="57" t="s">
        <v>46</v>
      </c>
      <c r="L15" s="57" t="s">
        <v>47</v>
      </c>
      <c r="M15" s="57" t="s">
        <v>49</v>
      </c>
      <c r="N15" s="57" t="s">
        <v>48</v>
      </c>
      <c r="O15" s="57" t="s">
        <v>50</v>
      </c>
      <c r="P15" s="57" t="s">
        <v>51</v>
      </c>
    </row>
    <row r="16" spans="1:16" ht="21" customHeight="1">
      <c r="A16" s="3">
        <v>14</v>
      </c>
      <c r="B16" s="7" t="s">
        <v>91</v>
      </c>
      <c r="C16" s="27" t="s">
        <v>68</v>
      </c>
      <c r="D16" s="7" t="s">
        <v>12</v>
      </c>
      <c r="E16" s="7" t="s">
        <v>56</v>
      </c>
      <c r="F16" s="15" t="e">
        <f>I16/(G16*20)</f>
        <v>#DIV/0!</v>
      </c>
      <c r="G16" s="36"/>
      <c r="H16" s="43">
        <f>G16*20</f>
        <v>0</v>
      </c>
      <c r="I16" s="49">
        <f>IF(H26&lt;100,G16*J15,IF(H26&lt;200,G16*K15,IF(H26&lt;300,G16*L15,IF(H26&lt;400,G16*M15,IF(H26&lt;500,G16*N15,IF(H26&lt;2000,G16*O15))))))</f>
        <v>0</v>
      </c>
      <c r="J16" s="57" t="s">
        <v>45</v>
      </c>
      <c r="K16" s="57" t="s">
        <v>46</v>
      </c>
      <c r="L16" s="57" t="s">
        <v>47</v>
      </c>
      <c r="M16" s="57" t="s">
        <v>49</v>
      </c>
      <c r="N16" s="57" t="s">
        <v>48</v>
      </c>
      <c r="O16" s="57" t="s">
        <v>50</v>
      </c>
      <c r="P16" s="57" t="s">
        <v>51</v>
      </c>
    </row>
    <row r="17" spans="1:18" ht="21" customHeight="1">
      <c r="A17" s="2">
        <v>15</v>
      </c>
      <c r="B17" s="6" t="s">
        <v>87</v>
      </c>
      <c r="C17" s="25" t="s">
        <v>67</v>
      </c>
      <c r="D17" s="6" t="s">
        <v>13</v>
      </c>
      <c r="E17" s="6" t="s">
        <v>56</v>
      </c>
      <c r="F17" s="14" t="e">
        <f>I17/(G17*20)</f>
        <v>#DIV/0!</v>
      </c>
      <c r="G17" s="35"/>
      <c r="H17" s="40">
        <f>G17*20</f>
        <v>0</v>
      </c>
      <c r="I17" s="48">
        <f>IF(H26&lt;100,G17*J16,IF(H26&lt;200,G17*K16,IF(H26&lt;300,G17*L16,IF(H26&lt;400,G17*M16,IF(H26&lt;500,G17*N16,IF(H26&lt;2000,G17*O16))))))</f>
        <v>0</v>
      </c>
      <c r="J17" s="57" t="s">
        <v>102</v>
      </c>
      <c r="K17" s="57" t="s">
        <v>103</v>
      </c>
      <c r="L17" s="57" t="s">
        <v>104</v>
      </c>
      <c r="M17" s="57" t="s">
        <v>105</v>
      </c>
      <c r="N17" s="57" t="s">
        <v>106</v>
      </c>
      <c r="O17" s="57" t="s">
        <v>107</v>
      </c>
      <c r="P17" s="57" t="s">
        <v>108</v>
      </c>
    </row>
    <row r="18" spans="1:18" ht="21" customHeight="1">
      <c r="A18" s="2">
        <v>16</v>
      </c>
      <c r="B18" s="6" t="s">
        <v>88</v>
      </c>
      <c r="C18" s="25" t="s">
        <v>72</v>
      </c>
      <c r="D18" s="6" t="s">
        <v>71</v>
      </c>
      <c r="E18" s="6"/>
      <c r="F18" s="14" t="e">
        <f>I18/(G18*1)</f>
        <v>#DIV/0!</v>
      </c>
      <c r="G18" s="35"/>
      <c r="H18" s="40">
        <f>G18</f>
        <v>0</v>
      </c>
      <c r="I18" s="48">
        <f>IF(H26&lt;100,G18*J17,IF(H26&lt;200,G18*K17,IF(H26&lt;300,G18*L17,IF(H26&lt;400,G18*M17,IF(H26&lt;500,G18*N17,IF(H26&lt;2000,G18*O17))))))</f>
        <v>0</v>
      </c>
      <c r="J18" s="57" t="s">
        <v>102</v>
      </c>
      <c r="K18" s="57" t="s">
        <v>103</v>
      </c>
      <c r="L18" s="57" t="s">
        <v>104</v>
      </c>
      <c r="M18" s="57" t="s">
        <v>105</v>
      </c>
      <c r="N18" s="57" t="s">
        <v>106</v>
      </c>
      <c r="O18" s="57" t="s">
        <v>107</v>
      </c>
      <c r="P18" s="57" t="s">
        <v>108</v>
      </c>
    </row>
    <row r="19" spans="1:18" ht="21" customHeight="1">
      <c r="A19" s="2">
        <v>17</v>
      </c>
      <c r="B19" s="6" t="s">
        <v>89</v>
      </c>
      <c r="C19" s="25" t="s">
        <v>73</v>
      </c>
      <c r="D19" s="6" t="s">
        <v>71</v>
      </c>
      <c r="E19" s="6"/>
      <c r="F19" s="14" t="e">
        <f>I19/(G19*1)</f>
        <v>#DIV/0!</v>
      </c>
      <c r="G19" s="35"/>
      <c r="H19" s="40">
        <f>G19</f>
        <v>0</v>
      </c>
      <c r="I19" s="48">
        <f>IF(H26&lt;100,G19*J18,IF(H26&lt;200,G19*K18,IF(H26&lt;300,G19*L18,IF(H26&lt;400,G19*M18,IF(H26&lt;500,G19*N18,IF(H26&lt;2000,G19*O18))))))</f>
        <v>0</v>
      </c>
      <c r="J19" s="57" t="s">
        <v>102</v>
      </c>
      <c r="K19" s="57" t="s">
        <v>103</v>
      </c>
      <c r="L19" s="57" t="s">
        <v>104</v>
      </c>
      <c r="M19" s="57" t="s">
        <v>105</v>
      </c>
      <c r="N19" s="57" t="s">
        <v>106</v>
      </c>
      <c r="O19" s="57" t="s">
        <v>107</v>
      </c>
      <c r="P19" s="57" t="s">
        <v>108</v>
      </c>
    </row>
    <row r="20" spans="1:18" ht="21" customHeight="1">
      <c r="A20" s="4">
        <v>18</v>
      </c>
      <c r="B20" s="8" t="s">
        <v>90</v>
      </c>
      <c r="C20" s="28" t="s">
        <v>74</v>
      </c>
      <c r="D20" s="8" t="s">
        <v>71</v>
      </c>
      <c r="E20" s="8"/>
      <c r="F20" s="16" t="e">
        <f>I20/(G20*1)</f>
        <v>#DIV/0!</v>
      </c>
      <c r="G20" s="35"/>
      <c r="H20" s="40">
        <f>G20</f>
        <v>0</v>
      </c>
      <c r="I20" s="48">
        <f>IF(H26&lt;100,G20*J19,IF(H26&lt;200,G20*K19,IF(H26&lt;300,G20*L19,IF(H26&lt;400,G20*M19,IF(H26&lt;500,G20*N19,IF(H26&lt;2000,G20*O19))))))</f>
        <v>0</v>
      </c>
      <c r="J20" s="58" t="s">
        <v>28</v>
      </c>
      <c r="K20" s="58" t="s">
        <v>29</v>
      </c>
      <c r="L20" s="58" t="s">
        <v>30</v>
      </c>
      <c r="M20" s="58" t="s">
        <v>55</v>
      </c>
      <c r="N20" s="58" t="s">
        <v>31</v>
      </c>
      <c r="O20" s="58" t="s">
        <v>32</v>
      </c>
      <c r="P20" s="58" t="s">
        <v>33</v>
      </c>
    </row>
    <row r="21" spans="1:18" ht="21" customHeight="1" thickBot="1">
      <c r="A21" s="17">
        <v>19</v>
      </c>
      <c r="B21" s="18" t="s">
        <v>127</v>
      </c>
      <c r="C21" s="29" t="s">
        <v>128</v>
      </c>
      <c r="D21" s="19" t="s">
        <v>5</v>
      </c>
      <c r="E21" s="19" t="s">
        <v>8</v>
      </c>
      <c r="F21" s="20" t="e">
        <f>I21/(G21*63)</f>
        <v>#DIV/0!</v>
      </c>
      <c r="G21" s="35"/>
      <c r="H21" s="44">
        <f>G21*9.45</f>
        <v>0</v>
      </c>
      <c r="I21" s="50">
        <f>IF(H26&lt;100,G21*J20,IF(H26&lt;200,G21*K20,IF(H26&lt;300,G21*L20,IF(H26&lt;400,G21*M20,IF(H26&lt;500,G21*N20,IF(H26&lt;2000,G21*O20))))))</f>
        <v>0</v>
      </c>
      <c r="J21" s="58" t="s">
        <v>52</v>
      </c>
      <c r="K21" s="58" t="s">
        <v>53</v>
      </c>
      <c r="L21" s="58" t="s">
        <v>54</v>
      </c>
      <c r="M21" s="58" t="s">
        <v>26</v>
      </c>
      <c r="N21" s="58" t="s">
        <v>115</v>
      </c>
      <c r="O21" s="58" t="s">
        <v>116</v>
      </c>
      <c r="P21" s="58" t="s">
        <v>117</v>
      </c>
    </row>
    <row r="22" spans="1:18" ht="21" customHeight="1" thickBot="1">
      <c r="A22" s="17">
        <v>20</v>
      </c>
      <c r="B22" s="18" t="s">
        <v>69</v>
      </c>
      <c r="C22" s="30" t="s">
        <v>109</v>
      </c>
      <c r="D22" s="21" t="s">
        <v>6</v>
      </c>
      <c r="E22" s="21" t="s">
        <v>9</v>
      </c>
      <c r="F22" s="22" t="e">
        <f>I22/(G22*90)</f>
        <v>#DIV/0!</v>
      </c>
      <c r="G22" s="37"/>
      <c r="H22" s="45">
        <f>G22*9</f>
        <v>0</v>
      </c>
      <c r="I22" s="51">
        <f>IF(H26&lt;100,G22*J21,IF(H26&lt;200,G22*K21,IF(H26&lt;300,G22*L21,IF(H26&lt;400,G22*M21,IF(H26&lt;500,G22*N21,IF(H26&lt;2000,G22*O21))))))</f>
        <v>0</v>
      </c>
      <c r="J22" s="58" t="s">
        <v>32</v>
      </c>
      <c r="K22" s="58" t="s">
        <v>33</v>
      </c>
      <c r="L22" s="58" t="s">
        <v>34</v>
      </c>
      <c r="M22" s="58" t="s">
        <v>20</v>
      </c>
      <c r="N22" s="58" t="s">
        <v>35</v>
      </c>
      <c r="O22" s="58" t="s">
        <v>36</v>
      </c>
      <c r="P22" s="58" t="s">
        <v>37</v>
      </c>
      <c r="R22" s="56"/>
    </row>
    <row r="23" spans="1:18" ht="21" customHeight="1" thickBot="1">
      <c r="A23" s="17">
        <v>21</v>
      </c>
      <c r="B23" s="18" t="s">
        <v>75</v>
      </c>
      <c r="C23" s="30" t="s">
        <v>110</v>
      </c>
      <c r="D23" s="21" t="s">
        <v>6</v>
      </c>
      <c r="E23" s="21" t="s">
        <v>9</v>
      </c>
      <c r="F23" s="22" t="e">
        <f>I23/(G23*90)</f>
        <v>#DIV/0!</v>
      </c>
      <c r="G23" s="37"/>
      <c r="H23" s="45">
        <f>G23*9</f>
        <v>0</v>
      </c>
      <c r="I23" s="51">
        <f>IF(H26&lt;100,G23*J22,IF(H26&lt;200,G23*K22,IF(H26&lt;300,G23*L22,IF(H26&lt;400,G23*M22,IF(H26&lt;500,G23*N22,IF(H26&lt;2000,G23*O22))))))</f>
        <v>0</v>
      </c>
      <c r="J23" s="58" t="s">
        <v>118</v>
      </c>
      <c r="K23" s="58" t="s">
        <v>119</v>
      </c>
      <c r="L23" s="58" t="s">
        <v>120</v>
      </c>
      <c r="M23" s="58" t="s">
        <v>121</v>
      </c>
      <c r="N23" s="58" t="s">
        <v>122</v>
      </c>
      <c r="O23" s="58" t="s">
        <v>123</v>
      </c>
      <c r="P23" s="58" t="s">
        <v>124</v>
      </c>
    </row>
    <row r="24" spans="1:18" ht="21" customHeight="1" thickBot="1">
      <c r="A24" s="17">
        <v>22</v>
      </c>
      <c r="B24" s="18" t="s">
        <v>76</v>
      </c>
      <c r="C24" s="30" t="s">
        <v>111</v>
      </c>
      <c r="D24" s="21" t="s">
        <v>6</v>
      </c>
      <c r="E24" s="21" t="s">
        <v>9</v>
      </c>
      <c r="F24" s="22" t="e">
        <f>I24/(G24*90)</f>
        <v>#DIV/0!</v>
      </c>
      <c r="G24" s="37"/>
      <c r="H24" s="45">
        <f>G24*9</f>
        <v>0</v>
      </c>
      <c r="I24" s="51">
        <f>IF(H26&lt;100,G24*J23,IF(H26&lt;200,G24*K23,IF(H26&lt;300,G24*L23,IF(H26&lt;400,G24*M23,IF(H26&lt;500,G24*N23,IF(H26&lt;2000,G24*O23))))))</f>
        <v>0</v>
      </c>
      <c r="J24" s="58" t="s">
        <v>42</v>
      </c>
      <c r="K24" s="58" t="s">
        <v>101</v>
      </c>
      <c r="L24" s="58" t="s">
        <v>24</v>
      </c>
      <c r="M24" s="58" t="s">
        <v>25</v>
      </c>
      <c r="N24" s="58" t="s">
        <v>43</v>
      </c>
      <c r="O24" s="58" t="s">
        <v>23</v>
      </c>
      <c r="P24" s="58" t="s">
        <v>44</v>
      </c>
    </row>
    <row r="25" spans="1:18" ht="21.75" thickBot="1">
      <c r="A25" s="17">
        <v>23</v>
      </c>
      <c r="B25" s="18" t="s">
        <v>112</v>
      </c>
      <c r="C25" s="30" t="s">
        <v>113</v>
      </c>
      <c r="D25" s="21" t="s">
        <v>7</v>
      </c>
      <c r="E25" s="21" t="s">
        <v>10</v>
      </c>
      <c r="F25" s="22" t="e">
        <f>I25/(G25*90)</f>
        <v>#DIV/0!</v>
      </c>
      <c r="G25" s="37"/>
      <c r="H25" s="45">
        <f>G25*9</f>
        <v>0</v>
      </c>
      <c r="I25" s="51">
        <f>IF(H26&lt;100,G25*J24,IF(H26&lt;200,G25*K24,IF(H26&lt;300,G25*L24,IF(H26&lt;400,G25*M24,IF(H26&lt;500,G25*N24,IF(H26&lt;2000,G25*O24))))))</f>
        <v>0</v>
      </c>
    </row>
    <row r="26" spans="1:18" ht="21.75" thickBot="1">
      <c r="D26" s="10"/>
      <c r="E26" s="12"/>
      <c r="F26" s="33" t="s">
        <v>16</v>
      </c>
      <c r="G26" s="55"/>
      <c r="H26" s="46">
        <f>SUM(H3:H25)</f>
        <v>0</v>
      </c>
      <c r="I26" s="52">
        <f>SUM(I3:I25)</f>
        <v>0</v>
      </c>
    </row>
  </sheetData>
  <pageMargins left="0.23622047244094491" right="0.23622047244094491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2019-03-24T05:21:09Z</cp:lastPrinted>
  <dcterms:created xsi:type="dcterms:W3CDTF">2018-06-27T15:02:23Z</dcterms:created>
  <dcterms:modified xsi:type="dcterms:W3CDTF">2019-07-21T19:57:52Z</dcterms:modified>
</cp:coreProperties>
</file>